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teve's Word Documents\Bee Stuff\Winchells Kackman Road Honey\"/>
    </mc:Choice>
  </mc:AlternateContent>
  <xr:revisionPtr revIDLastSave="0" documentId="13_ncr:1_{EDD46515-B7ED-4112-9219-A9DB6827865E}" xr6:coauthVersionLast="47" xr6:coauthVersionMax="47" xr10:uidLastSave="{00000000-0000-0000-0000-000000000000}"/>
  <bookViews>
    <workbookView xWindow="1035" yWindow="510" windowWidth="17805" windowHeight="13470" xr2:uid="{94E6EE5E-82FF-4A78-B2DE-964C0066F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<sst xmlns="http://schemas.openxmlformats.org/spreadsheetml/2006/main" count="40" uniqueCount="29">
  <si>
    <t>Queen Rearing Calendar Generator</t>
  </si>
  <si>
    <t xml:space="preserve">Enter the date you are going to graft here:  </t>
  </si>
  <si>
    <t xml:space="preserve">Day </t>
  </si>
  <si>
    <t>Day</t>
  </si>
  <si>
    <t>Date</t>
  </si>
  <si>
    <t>Task/Status</t>
  </si>
  <si>
    <t>#</t>
  </si>
  <si>
    <t>Name</t>
  </si>
  <si>
    <t xml:space="preserve">The egg is laid by the queen mother </t>
  </si>
  <si>
    <t xml:space="preserve"> </t>
  </si>
  <si>
    <r>
      <rPr>
        <b/>
        <sz val="12"/>
        <color theme="1"/>
        <rFont val="Arial"/>
        <family val="2"/>
      </rPr>
      <t>CHECK GRAFTS</t>
    </r>
    <r>
      <rPr>
        <sz val="11"/>
        <color theme="1"/>
        <rFont val="Calibri"/>
        <family val="2"/>
        <scheme val="minor"/>
      </rPr>
      <t xml:space="preserve">:  are bees drawing out cells and feeding royal jelly?     </t>
    </r>
    <r>
      <rPr>
        <b/>
        <sz val="12"/>
        <color theme="1"/>
        <rFont val="Arial"/>
        <family val="2"/>
      </rPr>
      <t>NO</t>
    </r>
    <r>
      <rPr>
        <sz val="11"/>
        <color theme="1"/>
        <rFont val="Calibri"/>
        <family val="2"/>
        <scheme val="minor"/>
      </rPr>
      <t xml:space="preserve">, re-graft; </t>
    </r>
    <r>
      <rPr>
        <b/>
        <sz val="12"/>
        <color theme="1"/>
        <rFont val="Arial"/>
        <family val="2"/>
      </rPr>
      <t>YES</t>
    </r>
    <r>
      <rPr>
        <sz val="11"/>
        <color theme="1"/>
        <rFont val="Calibri"/>
        <family val="2"/>
        <scheme val="minor"/>
      </rPr>
      <t>, remove division board/close back</t>
    </r>
  </si>
  <si>
    <t>Queen cells are capped</t>
  </si>
  <si>
    <t>sensitive development phase</t>
  </si>
  <si>
    <t xml:space="preserve">Do not move cells and be very </t>
  </si>
  <si>
    <t>gentle when opening the hive</t>
  </si>
  <si>
    <t>Move the capped queen cells into mating nucs</t>
  </si>
  <si>
    <t>Discard any unhatched eggs in cells</t>
  </si>
  <si>
    <t>Mating flights</t>
  </si>
  <si>
    <t>Check nucs for eggs</t>
  </si>
  <si>
    <t>Check nucs for larvae</t>
  </si>
  <si>
    <t>Larvae found?  If so the queen is ready</t>
  </si>
  <si>
    <t>Re-queen if no eggs or larvae found</t>
  </si>
  <si>
    <t>Note:</t>
  </si>
  <si>
    <t xml:space="preserve">Queen emergence can vary depending on conditions.  Lower or higher temperatures for example will  slow down or speed up development </t>
  </si>
  <si>
    <t xml:space="preserve">speed up or slow development.  </t>
  </si>
  <si>
    <t>Queens emerge</t>
  </si>
  <si>
    <t xml:space="preserve"> Mating may be delayed due to low temperature up to 3 weeks for emergence.</t>
  </si>
  <si>
    <t xml:space="preserve">This applies even more so with mating flights. </t>
  </si>
  <si>
    <r>
      <t xml:space="preserve">Graft or move day-old larva into cell cups, and insert into a </t>
    </r>
    <r>
      <rPr>
        <b/>
        <u/>
        <sz val="12"/>
        <color theme="1"/>
        <rFont val="Arial"/>
        <family val="2"/>
      </rPr>
      <t>queenless</t>
    </r>
    <r>
      <rPr>
        <b/>
        <sz val="12"/>
        <color theme="1"/>
        <rFont val="Arial"/>
        <family val="2"/>
      </rPr>
      <t xml:space="preserve"> cell builder colony.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</si>
</sst>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i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165" fontId="0" fillId="0" borderId="11" xfId="0" applyNumberForma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0" fillId="0" borderId="12" xfId="0" applyBorder="1"/>
    <xf numFmtId="165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603250</xdr:colOff>
      <xdr:row>2</xdr:row>
      <xdr:rowOff>50800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709770-0712-4CC3-BF14-28232C61351D}"/>
            </a:ext>
          </a:extLst>
        </xdr:cNvPr>
        <xdr:cNvSpPr txBox="1"/>
      </xdr:nvSpPr>
      <xdr:spPr>
        <a:xfrm>
          <a:off x="7296150" y="36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D59-7ACB-4CAA-A463-533050B13F8B}">
  <dimension ref="A1:K56"/>
  <sheetViews>
    <sheetView tabSelected="1" topLeftCell="A30" workbookViewId="0">
      <selection sqref="A1:E54"/>
    </sheetView>
  </sheetViews>
  <sheetFormatPr defaultColWidth="11.85546875" defaultRowHeight="12.75" x14ac:dyDescent="0.2"/>
  <cols>
    <col min="1" max="1" width="6.5703125" style="3" customWidth="1"/>
    <col min="2" max="2" width="12.28515625" style="1" customWidth="1"/>
    <col min="3" max="3" width="8.28515625" style="3" customWidth="1"/>
    <col min="4" max="4" width="54.140625" style="1" customWidth="1"/>
    <col min="5" max="5" width="0.28515625" style="1" customWidth="1"/>
    <col min="6" max="8" width="0" style="1" hidden="1" customWidth="1"/>
    <col min="9" max="16384" width="11.85546875" style="1"/>
  </cols>
  <sheetData>
    <row r="1" spans="1:5" ht="17.45" customHeight="1" x14ac:dyDescent="0.3">
      <c r="A1" s="30" t="s">
        <v>0</v>
      </c>
      <c r="B1" s="30"/>
      <c r="C1" s="30"/>
      <c r="D1" s="30"/>
      <c r="E1" s="30"/>
    </row>
    <row r="2" spans="1:5" ht="7.5" customHeight="1" x14ac:dyDescent="0.2">
      <c r="A2" s="2"/>
      <c r="B2" s="2"/>
      <c r="C2" s="2"/>
      <c r="D2" s="2"/>
      <c r="E2" s="2"/>
    </row>
    <row r="3" spans="1:5" ht="15.6" customHeight="1" thickBot="1" x14ac:dyDescent="0.25">
      <c r="B3" s="37" t="s">
        <v>1</v>
      </c>
      <c r="C3" s="37"/>
      <c r="D3" s="37"/>
    </row>
    <row r="4" spans="1:5" ht="19.5" customHeight="1" thickBot="1" x14ac:dyDescent="0.3">
      <c r="D4" s="4">
        <v>44739</v>
      </c>
    </row>
    <row r="5" spans="1:5" customFormat="1" ht="15" x14ac:dyDescent="0.25">
      <c r="A5" s="5" t="s">
        <v>2</v>
      </c>
      <c r="B5" s="6" t="s">
        <v>3</v>
      </c>
      <c r="C5" s="31" t="s">
        <v>4</v>
      </c>
      <c r="D5" s="33" t="s">
        <v>5</v>
      </c>
      <c r="E5" s="35"/>
    </row>
    <row r="6" spans="1:5" customFormat="1" ht="15.75" thickBot="1" x14ac:dyDescent="0.3">
      <c r="A6" s="7" t="s">
        <v>6</v>
      </c>
      <c r="B6" s="8" t="s">
        <v>7</v>
      </c>
      <c r="C6" s="32"/>
      <c r="D6" s="34"/>
      <c r="E6" s="36"/>
    </row>
    <row r="7" spans="1:5" customFormat="1" ht="17.25" thickTop="1" thickBot="1" x14ac:dyDescent="0.3">
      <c r="A7" s="9">
        <v>1</v>
      </c>
      <c r="B7" s="10" t="str">
        <f>TEXT($D$4-4,("dddd"))</f>
        <v>Thursday</v>
      </c>
      <c r="C7" s="11">
        <f>$D$4-4</f>
        <v>44735</v>
      </c>
      <c r="D7" s="12" t="s">
        <v>8</v>
      </c>
      <c r="E7" s="13" t="s">
        <v>9</v>
      </c>
    </row>
    <row r="8" spans="1:5" customFormat="1" ht="17.25" thickTop="1" thickBot="1" x14ac:dyDescent="0.3">
      <c r="A8" s="9">
        <v>2</v>
      </c>
      <c r="B8" s="10" t="str">
        <f>TEXT($D$4-3,("dddd"))</f>
        <v>Friday</v>
      </c>
      <c r="C8" s="11">
        <f>$D$4-3</f>
        <v>44736</v>
      </c>
      <c r="D8" s="12"/>
      <c r="E8" s="13"/>
    </row>
    <row r="9" spans="1:5" customFormat="1" ht="16.5" thickTop="1" thickBot="1" x14ac:dyDescent="0.3">
      <c r="A9" s="9">
        <v>3</v>
      </c>
      <c r="B9" s="10" t="str">
        <f>TEXT($D$4-2,("dddd"))</f>
        <v>Saturday</v>
      </c>
      <c r="C9" s="11">
        <f>$D$4-2</f>
        <v>44737</v>
      </c>
      <c r="D9" s="10" t="s">
        <v>9</v>
      </c>
      <c r="E9" s="10" t="s">
        <v>9</v>
      </c>
    </row>
    <row r="10" spans="1:5" customFormat="1" ht="18" customHeight="1" thickTop="1" thickBot="1" x14ac:dyDescent="0.3">
      <c r="A10" s="9">
        <v>4</v>
      </c>
      <c r="B10" s="10" t="str">
        <f>TEXT($D$4-1,("dddd"))</f>
        <v>Sunday</v>
      </c>
      <c r="C10" s="11">
        <f>$D$4-1</f>
        <v>44738</v>
      </c>
      <c r="D10" s="14"/>
      <c r="E10" s="14"/>
    </row>
    <row r="11" spans="1:5" customFormat="1" ht="35.1" customHeight="1" thickTop="1" thickBot="1" x14ac:dyDescent="0.3">
      <c r="A11" s="15">
        <v>5</v>
      </c>
      <c r="B11" s="16" t="str">
        <f>TEXT(D4,"dddd")</f>
        <v>Monday</v>
      </c>
      <c r="C11" s="11">
        <f>$D$4</f>
        <v>44739</v>
      </c>
      <c r="D11" s="17" t="s">
        <v>28</v>
      </c>
      <c r="E11" s="10"/>
    </row>
    <row r="12" spans="1:5" customFormat="1" ht="16.5" thickTop="1" thickBot="1" x14ac:dyDescent="0.3">
      <c r="A12" s="9">
        <v>6</v>
      </c>
      <c r="B12" s="10" t="str">
        <f>TEXT($D$4+1,("dddd"))</f>
        <v>Tuesday</v>
      </c>
      <c r="C12" s="11">
        <f>$D$4+1</f>
        <v>44740</v>
      </c>
      <c r="D12" s="10"/>
      <c r="E12" s="10"/>
    </row>
    <row r="13" spans="1:5" customFormat="1" ht="16.5" thickTop="1" thickBot="1" x14ac:dyDescent="0.3">
      <c r="A13" s="15">
        <v>7</v>
      </c>
      <c r="B13" s="16" t="str">
        <f>TEXT($D$4+2,("dddd"))</f>
        <v>Wednesday</v>
      </c>
      <c r="C13" s="11">
        <f>$D$4+2</f>
        <v>44741</v>
      </c>
      <c r="D13" s="18"/>
      <c r="E13" s="10"/>
    </row>
    <row r="14" spans="1:5" customFormat="1" ht="48" thickTop="1" thickBot="1" x14ac:dyDescent="0.3">
      <c r="A14" s="15">
        <v>8</v>
      </c>
      <c r="B14" s="16" t="str">
        <f>TEXT($D$4+3,("dddd"))</f>
        <v>Thursday</v>
      </c>
      <c r="C14" s="11">
        <f>$D$4+3</f>
        <v>44742</v>
      </c>
      <c r="D14" s="19" t="s">
        <v>10</v>
      </c>
      <c r="E14" s="20" t="s">
        <v>9</v>
      </c>
    </row>
    <row r="15" spans="1:5" customFormat="1" ht="16.5" thickTop="1" thickBot="1" x14ac:dyDescent="0.3">
      <c r="A15" s="9">
        <v>9</v>
      </c>
      <c r="B15" s="10" t="str">
        <f>TEXT($D$4+4,("dddd"))</f>
        <v>Friday</v>
      </c>
      <c r="C15" s="11">
        <f>$D$4+4</f>
        <v>44743</v>
      </c>
      <c r="D15" s="21"/>
      <c r="E15" s="10" t="s">
        <v>9</v>
      </c>
    </row>
    <row r="16" spans="1:5" customFormat="1" ht="16.5" thickTop="1" thickBot="1" x14ac:dyDescent="0.3">
      <c r="A16" s="9">
        <v>10</v>
      </c>
      <c r="B16" s="10" t="str">
        <f>TEXT($D$4+5,("dddd"))</f>
        <v>Saturday</v>
      </c>
      <c r="C16" s="22">
        <f>$D$4+5</f>
        <v>44744</v>
      </c>
      <c r="D16" s="23" t="s">
        <v>11</v>
      </c>
      <c r="E16" s="24"/>
    </row>
    <row r="17" spans="1:5" customFormat="1" ht="17.25" thickTop="1" thickBot="1" x14ac:dyDescent="0.3">
      <c r="A17" s="9">
        <v>11</v>
      </c>
      <c r="B17" s="10" t="str">
        <f>TEXT($D$4+6,("dddd"))</f>
        <v>Sunday</v>
      </c>
      <c r="C17" s="22">
        <f>$D$4+6</f>
        <v>44745</v>
      </c>
      <c r="D17" s="25" t="s">
        <v>12</v>
      </c>
      <c r="E17" s="24"/>
    </row>
    <row r="18" spans="1:5" customFormat="1" ht="17.25" thickTop="1" thickBot="1" x14ac:dyDescent="0.3">
      <c r="A18" s="9">
        <v>12</v>
      </c>
      <c r="B18" s="10" t="str">
        <f>TEXT($D$4+7,("dddd"))</f>
        <v>Monday</v>
      </c>
      <c r="C18" s="22">
        <f>$D$4+7</f>
        <v>44746</v>
      </c>
      <c r="D18" s="25" t="s">
        <v>13</v>
      </c>
      <c r="E18" s="24"/>
    </row>
    <row r="19" spans="1:5" customFormat="1" ht="17.25" thickTop="1" thickBot="1" x14ac:dyDescent="0.3">
      <c r="A19" s="9">
        <v>13</v>
      </c>
      <c r="B19" s="10" t="str">
        <f>TEXT($D$4+8,("dddd"))</f>
        <v>Tuesday</v>
      </c>
      <c r="C19" s="22">
        <f>$D$4+8</f>
        <v>44747</v>
      </c>
      <c r="D19" s="26" t="s">
        <v>14</v>
      </c>
      <c r="E19" s="24"/>
    </row>
    <row r="20" spans="1:5" customFormat="1" ht="16.5" thickTop="1" thickBot="1" x14ac:dyDescent="0.3">
      <c r="A20" s="9">
        <v>14</v>
      </c>
      <c r="B20" s="10" t="str">
        <f>TEXT($D$4+9,("dddd"))</f>
        <v>Wednesday</v>
      </c>
      <c r="C20" s="22">
        <f>$D$4+9</f>
        <v>44748</v>
      </c>
      <c r="D20" s="13" t="s">
        <v>9</v>
      </c>
      <c r="E20" s="24"/>
    </row>
    <row r="21" spans="1:5" customFormat="1" ht="16.5" thickTop="1" thickBot="1" x14ac:dyDescent="0.3">
      <c r="A21" s="9">
        <v>15</v>
      </c>
      <c r="B21" s="10" t="str">
        <f>TEXT($D$4+10,("dddd"))</f>
        <v>Thursday</v>
      </c>
      <c r="C21" s="11">
        <f>$D$4+10</f>
        <v>44749</v>
      </c>
      <c r="D21" s="13" t="s">
        <v>15</v>
      </c>
      <c r="E21" s="10"/>
    </row>
    <row r="22" spans="1:5" customFormat="1" ht="16.5" thickTop="1" thickBot="1" x14ac:dyDescent="0.3">
      <c r="A22" s="9">
        <v>16</v>
      </c>
      <c r="B22" s="10" t="str">
        <f>TEXT($D$4+11,("dddd"))</f>
        <v>Friday</v>
      </c>
      <c r="C22" s="11">
        <f>$D$4+11</f>
        <v>44750</v>
      </c>
      <c r="D22" s="10"/>
      <c r="E22" s="10"/>
    </row>
    <row r="23" spans="1:5" customFormat="1" ht="16.5" thickTop="1" thickBot="1" x14ac:dyDescent="0.3">
      <c r="A23" s="9">
        <v>17</v>
      </c>
      <c r="B23" s="10" t="str">
        <f>TEXT($D$4+12,("dddd"))</f>
        <v>Saturday</v>
      </c>
      <c r="C23" s="11">
        <f>$D$4+12</f>
        <v>44751</v>
      </c>
      <c r="D23" s="10" t="s">
        <v>25</v>
      </c>
      <c r="E23" s="10"/>
    </row>
    <row r="24" spans="1:5" customFormat="1" ht="16.5" thickTop="1" thickBot="1" x14ac:dyDescent="0.3">
      <c r="A24" s="9">
        <v>18</v>
      </c>
      <c r="B24" s="10" t="str">
        <f>TEXT($D$4+13,("dddd"))</f>
        <v>Sunday</v>
      </c>
      <c r="C24" s="11">
        <f>$D$4+13</f>
        <v>44752</v>
      </c>
      <c r="D24" s="10"/>
      <c r="E24" s="10"/>
    </row>
    <row r="25" spans="1:5" customFormat="1" ht="16.5" thickTop="1" thickBot="1" x14ac:dyDescent="0.3">
      <c r="A25" s="9">
        <v>19</v>
      </c>
      <c r="B25" s="10" t="str">
        <f>TEXT($D$4+14,("dddd"))</f>
        <v>Monday</v>
      </c>
      <c r="C25" s="11">
        <f>$D$4+14</f>
        <v>44753</v>
      </c>
      <c r="D25" s="10" t="s">
        <v>16</v>
      </c>
      <c r="E25" s="10"/>
    </row>
    <row r="26" spans="1:5" customFormat="1" ht="16.5" thickTop="1" thickBot="1" x14ac:dyDescent="0.3">
      <c r="A26" s="9">
        <v>20</v>
      </c>
      <c r="B26" s="10" t="str">
        <f>TEXT($D$4+15,("dddd"))</f>
        <v>Tuesday</v>
      </c>
      <c r="C26" s="11">
        <f>$D$4+15</f>
        <v>44754</v>
      </c>
      <c r="D26" s="10"/>
      <c r="E26" s="10"/>
    </row>
    <row r="27" spans="1:5" customFormat="1" ht="16.5" thickTop="1" thickBot="1" x14ac:dyDescent="0.3">
      <c r="A27" s="9">
        <v>21</v>
      </c>
      <c r="B27" s="10" t="str">
        <f>TEXT($D$4+16,("dddd"))</f>
        <v>Wednesday</v>
      </c>
      <c r="C27" s="11">
        <f>$D$4+16</f>
        <v>44755</v>
      </c>
      <c r="D27" s="10" t="s">
        <v>17</v>
      </c>
      <c r="E27" s="10"/>
    </row>
    <row r="28" spans="1:5" customFormat="1" ht="16.5" thickTop="1" thickBot="1" x14ac:dyDescent="0.3">
      <c r="A28" s="9">
        <v>22</v>
      </c>
      <c r="B28" s="10" t="str">
        <f>TEXT($D$4+17,("dddd"))</f>
        <v>Thursday</v>
      </c>
      <c r="C28" s="11">
        <f>$D$4+17</f>
        <v>44756</v>
      </c>
      <c r="D28" s="10" t="s">
        <v>17</v>
      </c>
      <c r="E28" s="10"/>
    </row>
    <row r="29" spans="1:5" customFormat="1" ht="16.5" thickTop="1" thickBot="1" x14ac:dyDescent="0.3">
      <c r="A29" s="9">
        <v>23</v>
      </c>
      <c r="B29" s="10" t="str">
        <f>TEXT($D$4+18,("dddd"))</f>
        <v>Friday</v>
      </c>
      <c r="C29" s="11">
        <f>$D$4+18</f>
        <v>44757</v>
      </c>
      <c r="D29" s="10" t="s">
        <v>9</v>
      </c>
      <c r="E29" s="10"/>
    </row>
    <row r="30" spans="1:5" customFormat="1" ht="16.5" thickTop="1" thickBot="1" x14ac:dyDescent="0.3">
      <c r="A30" s="9">
        <v>24</v>
      </c>
      <c r="B30" s="10" t="str">
        <f>TEXT($D$4+19,("dddd"))</f>
        <v>Saturday</v>
      </c>
      <c r="C30" s="11">
        <f>$D$4+19</f>
        <v>44758</v>
      </c>
      <c r="D30" s="10"/>
      <c r="E30" s="10"/>
    </row>
    <row r="31" spans="1:5" customFormat="1" ht="16.5" thickTop="1" thickBot="1" x14ac:dyDescent="0.3">
      <c r="A31" s="9">
        <v>25</v>
      </c>
      <c r="B31" s="10" t="str">
        <f>TEXT($D$4+20,("dddd"))</f>
        <v>Sunday</v>
      </c>
      <c r="C31" s="11">
        <f>$D$4+20</f>
        <v>44759</v>
      </c>
      <c r="D31" s="10"/>
      <c r="E31" s="10"/>
    </row>
    <row r="32" spans="1:5" customFormat="1" ht="16.5" thickTop="1" thickBot="1" x14ac:dyDescent="0.3">
      <c r="A32" s="9">
        <v>26</v>
      </c>
      <c r="B32" s="10" t="str">
        <f>TEXT($D$4+21,("dddd"))</f>
        <v>Monday</v>
      </c>
      <c r="C32" s="11">
        <f>$D$4+21</f>
        <v>44760</v>
      </c>
      <c r="D32" s="10"/>
      <c r="E32" s="10"/>
    </row>
    <row r="33" spans="1:5" customFormat="1" ht="16.5" thickTop="1" thickBot="1" x14ac:dyDescent="0.3">
      <c r="A33" s="9">
        <v>27</v>
      </c>
      <c r="B33" s="10" t="str">
        <f>TEXT($D$4+22,("dddd"))</f>
        <v>Tuesday</v>
      </c>
      <c r="C33" s="11">
        <f>$D$4+22</f>
        <v>44761</v>
      </c>
      <c r="D33" s="10"/>
      <c r="E33" s="10"/>
    </row>
    <row r="34" spans="1:5" customFormat="1" ht="16.5" thickTop="1" thickBot="1" x14ac:dyDescent="0.3">
      <c r="A34" s="9">
        <v>28</v>
      </c>
      <c r="B34" s="10" t="str">
        <f>TEXT($D$4+23,("dddd"))</f>
        <v>Wednesday</v>
      </c>
      <c r="C34" s="11">
        <f>$D$4+23</f>
        <v>44762</v>
      </c>
      <c r="D34" s="10"/>
      <c r="E34" s="10"/>
    </row>
    <row r="35" spans="1:5" customFormat="1" ht="16.5" thickTop="1" thickBot="1" x14ac:dyDescent="0.3">
      <c r="A35" s="9">
        <v>29</v>
      </c>
      <c r="B35" s="10" t="str">
        <f>TEXT($D$4+24,("dddd"))</f>
        <v>Thursday</v>
      </c>
      <c r="C35" s="11">
        <f>$D$4+24</f>
        <v>44763</v>
      </c>
      <c r="D35" s="10"/>
      <c r="E35" s="10"/>
    </row>
    <row r="36" spans="1:5" customFormat="1" ht="16.5" thickTop="1" thickBot="1" x14ac:dyDescent="0.3">
      <c r="A36" s="9">
        <v>30</v>
      </c>
      <c r="B36" s="10" t="str">
        <f>TEXT($D$4+25,("dddd"))</f>
        <v>Friday</v>
      </c>
      <c r="C36" s="11">
        <f>$D$4+25</f>
        <v>44764</v>
      </c>
      <c r="D36" s="10"/>
      <c r="E36" s="10"/>
    </row>
    <row r="37" spans="1:5" customFormat="1" ht="16.5" thickTop="1" thickBot="1" x14ac:dyDescent="0.3">
      <c r="A37" s="9">
        <v>31</v>
      </c>
      <c r="B37" s="10" t="str">
        <f>TEXT($D$4+26,("dddd"))</f>
        <v>Saturday</v>
      </c>
      <c r="C37" s="11">
        <f>$D$4+26</f>
        <v>44765</v>
      </c>
      <c r="D37" s="10" t="s">
        <v>9</v>
      </c>
      <c r="E37" s="10"/>
    </row>
    <row r="38" spans="1:5" customFormat="1" ht="16.5" thickTop="1" thickBot="1" x14ac:dyDescent="0.3">
      <c r="A38" s="9">
        <v>32</v>
      </c>
      <c r="B38" s="10" t="str">
        <f>TEXT($D$4+27,("dddd"))</f>
        <v>Sunday</v>
      </c>
      <c r="C38" s="11">
        <f>$D$4+27</f>
        <v>44766</v>
      </c>
      <c r="D38" s="10"/>
      <c r="E38" s="10"/>
    </row>
    <row r="39" spans="1:5" customFormat="1" ht="16.5" thickTop="1" thickBot="1" x14ac:dyDescent="0.3">
      <c r="A39" s="9">
        <v>33</v>
      </c>
      <c r="B39" s="10" t="str">
        <f>TEXT($D$4+28,("dddd"))</f>
        <v>Monday</v>
      </c>
      <c r="C39" s="11">
        <f>$D$4+28</f>
        <v>44767</v>
      </c>
      <c r="D39" s="10"/>
      <c r="E39" s="10"/>
    </row>
    <row r="40" spans="1:5" customFormat="1" ht="16.5" thickTop="1" thickBot="1" x14ac:dyDescent="0.3">
      <c r="A40" s="9">
        <v>34</v>
      </c>
      <c r="B40" s="10" t="str">
        <f>TEXT($D$4+29,("dddd"))</f>
        <v>Tuesday</v>
      </c>
      <c r="C40" s="11">
        <f>$D$4+29</f>
        <v>44768</v>
      </c>
      <c r="D40" s="10" t="s">
        <v>9</v>
      </c>
      <c r="E40" s="10"/>
    </row>
    <row r="41" spans="1:5" customFormat="1" ht="16.5" thickTop="1" thickBot="1" x14ac:dyDescent="0.3">
      <c r="A41" s="9">
        <v>35</v>
      </c>
      <c r="B41" s="10" t="str">
        <f>TEXT($D$4+30,("dddd"))</f>
        <v>Wednesday</v>
      </c>
      <c r="C41" s="11">
        <f>$D$4+30</f>
        <v>44769</v>
      </c>
      <c r="D41" s="10" t="s">
        <v>18</v>
      </c>
      <c r="E41" s="10"/>
    </row>
    <row r="42" spans="1:5" customFormat="1" ht="16.5" thickTop="1" thickBot="1" x14ac:dyDescent="0.3">
      <c r="A42" s="9">
        <v>36</v>
      </c>
      <c r="B42" s="10" t="str">
        <f>TEXT($D$4+31,("dddd"))</f>
        <v>Thursday</v>
      </c>
      <c r="C42" s="11">
        <f>$D$4+31</f>
        <v>44770</v>
      </c>
      <c r="D42" s="10"/>
      <c r="E42" s="10"/>
    </row>
    <row r="43" spans="1:5" customFormat="1" ht="16.5" thickTop="1" thickBot="1" x14ac:dyDescent="0.3">
      <c r="A43" s="9">
        <v>37</v>
      </c>
      <c r="B43" s="10" t="str">
        <f>TEXT($D$4+32,("dddd"))</f>
        <v>Friday</v>
      </c>
      <c r="C43" s="11">
        <f>$D$4+32</f>
        <v>44771</v>
      </c>
      <c r="D43" s="10"/>
      <c r="E43" s="10"/>
    </row>
    <row r="44" spans="1:5" customFormat="1" ht="16.5" thickTop="1" thickBot="1" x14ac:dyDescent="0.3">
      <c r="A44" s="9">
        <v>38</v>
      </c>
      <c r="B44" s="10" t="str">
        <f>TEXT($D$4+33,("dddd"))</f>
        <v>Saturday</v>
      </c>
      <c r="C44" s="11">
        <f>$D$4+33</f>
        <v>44772</v>
      </c>
      <c r="D44" s="10"/>
      <c r="E44" s="10"/>
    </row>
    <row r="45" spans="1:5" customFormat="1" ht="16.5" thickTop="1" thickBot="1" x14ac:dyDescent="0.3">
      <c r="A45" s="9">
        <v>39</v>
      </c>
      <c r="B45" s="10" t="str">
        <f>TEXT($D$4+34,("dddd"))</f>
        <v>Sunday</v>
      </c>
      <c r="C45" s="11">
        <f>$D$4+34</f>
        <v>44773</v>
      </c>
      <c r="D45" s="10" t="s">
        <v>9</v>
      </c>
      <c r="E45" s="10"/>
    </row>
    <row r="46" spans="1:5" customFormat="1" ht="16.5" thickTop="1" thickBot="1" x14ac:dyDescent="0.3">
      <c r="A46" s="9">
        <v>40</v>
      </c>
      <c r="B46" s="10" t="str">
        <f>TEXT($D$4+35,("dddd"))</f>
        <v>Monday</v>
      </c>
      <c r="C46" s="11">
        <f>$D$4+35</f>
        <v>44774</v>
      </c>
      <c r="D46" s="10" t="s">
        <v>19</v>
      </c>
      <c r="E46" s="10"/>
    </row>
    <row r="47" spans="1:5" customFormat="1" ht="16.5" thickTop="1" thickBot="1" x14ac:dyDescent="0.3">
      <c r="A47" s="9">
        <v>41</v>
      </c>
      <c r="B47" s="10" t="str">
        <f>TEXT($D$4+36,("dddd"))</f>
        <v>Tuesday</v>
      </c>
      <c r="C47" s="11">
        <f>$D$4+36</f>
        <v>44775</v>
      </c>
      <c r="D47" s="10" t="s">
        <v>20</v>
      </c>
      <c r="E47" s="10"/>
    </row>
    <row r="48" spans="1:5" customFormat="1" ht="16.5" thickTop="1" thickBot="1" x14ac:dyDescent="0.3">
      <c r="A48" s="27">
        <v>42</v>
      </c>
      <c r="B48" s="10" t="str">
        <f>TEXT($D$4+37,("dddd"))</f>
        <v>Wednesday</v>
      </c>
      <c r="C48" s="11">
        <f>$D$4+37</f>
        <v>44776</v>
      </c>
      <c r="D48" s="10" t="s">
        <v>21</v>
      </c>
      <c r="E48" s="10"/>
    </row>
    <row r="49" spans="1:11" customFormat="1" ht="15.75" thickTop="1" x14ac:dyDescent="0.25">
      <c r="A49" s="28"/>
      <c r="C49" s="28"/>
    </row>
    <row r="50" spans="1:11" customFormat="1" ht="15" x14ac:dyDescent="0.25">
      <c r="A50" s="28" t="s">
        <v>22</v>
      </c>
      <c r="B50" s="29" t="s">
        <v>23</v>
      </c>
      <c r="C50" s="29"/>
      <c r="D50" s="29"/>
      <c r="E50" s="29"/>
    </row>
    <row r="51" spans="1:11" customFormat="1" ht="15" x14ac:dyDescent="0.25">
      <c r="A51" s="28"/>
      <c r="B51" t="s">
        <v>24</v>
      </c>
      <c r="C51" s="28"/>
    </row>
    <row r="52" spans="1:11" customFormat="1" ht="5.45" customHeight="1" x14ac:dyDescent="0.25">
      <c r="A52" s="28"/>
      <c r="C52" s="28"/>
    </row>
    <row r="53" spans="1:11" customFormat="1" ht="15" x14ac:dyDescent="0.25">
      <c r="A53" s="28"/>
      <c r="B53" t="s">
        <v>27</v>
      </c>
      <c r="C53" s="28"/>
    </row>
    <row r="54" spans="1:11" customFormat="1" ht="15" x14ac:dyDescent="0.25">
      <c r="A54" s="28"/>
      <c r="B54" t="s">
        <v>26</v>
      </c>
      <c r="C54" s="28"/>
    </row>
    <row r="56" spans="1:11" x14ac:dyDescent="0.2">
      <c r="K56" s="1" t="s">
        <v>9</v>
      </c>
    </row>
  </sheetData>
  <mergeCells count="6">
    <mergeCell ref="B50:E50"/>
    <mergeCell ref="A1:E1"/>
    <mergeCell ref="B3:D3"/>
    <mergeCell ref="C5:C6"/>
    <mergeCell ref="D5:D6"/>
    <mergeCell ref="E5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2021-11-25T19:06:38Z</dcterms:created>
  <dcterms:modified xsi:type="dcterms:W3CDTF">2022-06-27T20:55:54Z</dcterms:modified>
</cp:coreProperties>
</file>